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45" windowWidth="10740" windowHeight="9555" activeTab="2"/>
  </bookViews>
  <sheets>
    <sheet name="Forside" sheetId="4" r:id="rId1"/>
    <sheet name="Regnskab 2014" sheetId="1" r:id="rId2"/>
    <sheet name="Status 2014" sheetId="2" r:id="rId3"/>
    <sheet name="Bagside" sheetId="3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>
    <definedName name="_xlnm.Print_Area" localSheetId="1">'Regnskab 2014'!$A$1:$I$60</definedName>
  </definedNames>
  <calcPr calcId="145621"/>
</workbook>
</file>

<file path=xl/calcChain.xml><?xml version="1.0" encoding="utf-8"?>
<calcChain xmlns="http://schemas.openxmlformats.org/spreadsheetml/2006/main">
  <c r="E27" i="2" l="1"/>
  <c r="E11" i="2"/>
  <c r="I11" i="2"/>
  <c r="I32" i="2" l="1"/>
  <c r="F32" i="1"/>
  <c r="D18" i="1"/>
  <c r="D32" i="1" s="1"/>
  <c r="D11" i="1"/>
  <c r="D9" i="1"/>
  <c r="D8" i="1"/>
  <c r="G39" i="2"/>
  <c r="F51" i="1"/>
  <c r="I13" i="2"/>
  <c r="F58" i="1"/>
  <c r="D55" i="2"/>
  <c r="F13" i="1"/>
  <c r="F47" i="1"/>
  <c r="D47" i="1"/>
  <c r="D13" i="1"/>
  <c r="D58" i="1"/>
  <c r="I39" i="2"/>
  <c r="H49" i="2"/>
  <c r="D50" i="2"/>
  <c r="F50" i="2"/>
  <c r="F55" i="2"/>
  <c r="F57" i="2"/>
  <c r="H54" i="2"/>
  <c r="H53" i="2"/>
  <c r="H48" i="2"/>
  <c r="H50" i="2" s="1"/>
  <c r="G13" i="2"/>
  <c r="G22" i="2" s="1"/>
  <c r="D57" i="2"/>
  <c r="H57" i="2" s="1"/>
  <c r="H55" i="2"/>
  <c r="D60" i="1" l="1"/>
  <c r="I41" i="2"/>
  <c r="F60" i="1"/>
  <c r="E28" i="2" s="1"/>
  <c r="E29" i="2" s="1"/>
  <c r="G32" i="2" s="1"/>
  <c r="G41" i="2" s="1"/>
  <c r="H60" i="1"/>
</calcChain>
</file>

<file path=xl/sharedStrings.xml><?xml version="1.0" encoding="utf-8"?>
<sst xmlns="http://schemas.openxmlformats.org/spreadsheetml/2006/main" count="105" uniqueCount="91">
  <si>
    <t>ESBY VANDVÆRK ANDELSSELSKAB</t>
  </si>
  <si>
    <t>Indtægter:</t>
  </si>
  <si>
    <t>Statsafgift</t>
  </si>
  <si>
    <t>Driftsudgifter:</t>
  </si>
  <si>
    <t>Vedl. målere og stophaner</t>
  </si>
  <si>
    <t>Vandafgift til Staten</t>
  </si>
  <si>
    <t>Reparation og vedligehold.</t>
  </si>
  <si>
    <t>Administration:</t>
  </si>
  <si>
    <t>Kontorartikler</t>
  </si>
  <si>
    <t>Porto</t>
  </si>
  <si>
    <t>Repræsentation</t>
  </si>
  <si>
    <t>Kørselsudgifter</t>
  </si>
  <si>
    <t>Kurser</t>
  </si>
  <si>
    <t>Afskrivninger</t>
  </si>
  <si>
    <t>Finansiering</t>
  </si>
  <si>
    <t>Renteindtægt</t>
  </si>
  <si>
    <t>Renteudgift</t>
  </si>
  <si>
    <t>Årets resultat</t>
  </si>
  <si>
    <t>Aktiver:</t>
  </si>
  <si>
    <t>Jyske Bank</t>
  </si>
  <si>
    <t>Tilgodehavende</t>
  </si>
  <si>
    <t>Aktiver i alt</t>
  </si>
  <si>
    <t>Passiver:</t>
  </si>
  <si>
    <t>Egenkapital</t>
  </si>
  <si>
    <t>Tilslutningsafgifter</t>
  </si>
  <si>
    <t>Skyldige poster:</t>
  </si>
  <si>
    <t>Diverse kreditorer</t>
  </si>
  <si>
    <t>Skyldig moms</t>
  </si>
  <si>
    <t>Skyldig vandafgift til Staten</t>
  </si>
  <si>
    <t>Passiver i alt</t>
  </si>
  <si>
    <t>Bestyrelsen</t>
  </si>
  <si>
    <t>Formand</t>
  </si>
  <si>
    <t>Kasserer</t>
  </si>
  <si>
    <t>Kritisk revisor</t>
  </si>
  <si>
    <t>Kubikmeterpris</t>
  </si>
  <si>
    <t>Afgift til staten pr. kubikmeter</t>
  </si>
  <si>
    <t>+ 25% moms</t>
  </si>
  <si>
    <t>og</t>
  </si>
  <si>
    <t>Revision</t>
  </si>
  <si>
    <t>Telefongodtgørelse</t>
  </si>
  <si>
    <t>Kontakt beholdning</t>
  </si>
  <si>
    <t>Generalforsamling</t>
  </si>
  <si>
    <t>Christen Jacobsen</t>
  </si>
  <si>
    <t xml:space="preserve">   - Produktionspris</t>
  </si>
  <si>
    <t xml:space="preserve">   - Fordelingsudgift</t>
  </si>
  <si>
    <t>Årsregn-</t>
  </si>
  <si>
    <t>skab</t>
  </si>
  <si>
    <t xml:space="preserve">Budget </t>
  </si>
  <si>
    <t>EDB-udgifter</t>
  </si>
  <si>
    <t>Tab på debitorer</t>
  </si>
  <si>
    <t>Afskrivninger:</t>
  </si>
  <si>
    <t>Leo Bahnson</t>
  </si>
  <si>
    <t>Mogens Laursen</t>
  </si>
  <si>
    <t>Knud Kærgaard</t>
  </si>
  <si>
    <t>Gebyrer</t>
  </si>
  <si>
    <t>Gebyr- bank og PBS</t>
  </si>
  <si>
    <t>Tilsyn og pasning</t>
  </si>
  <si>
    <t>I alt</t>
  </si>
  <si>
    <t>Tilgang - Tilskud</t>
  </si>
  <si>
    <t>Afskrevet i årets løb</t>
  </si>
  <si>
    <t>Bogført værdi</t>
  </si>
  <si>
    <t>Ledningsnet og udstyr</t>
  </si>
  <si>
    <t>Anlæg</t>
  </si>
  <si>
    <t>Vedligeholdelse</t>
  </si>
  <si>
    <t>Ejendommens drift</t>
  </si>
  <si>
    <t>Andele Helgenæsvand</t>
  </si>
  <si>
    <t>Helgenæsvand</t>
  </si>
  <si>
    <t>Vandmålere efter afskrivning</t>
  </si>
  <si>
    <t>Ledningsnet efter afskrivninger</t>
  </si>
  <si>
    <t>El</t>
  </si>
  <si>
    <t xml:space="preserve">Køb af vand: </t>
  </si>
  <si>
    <t>Kort data</t>
  </si>
  <si>
    <t>Jette Kromand</t>
  </si>
  <si>
    <t>Montering vandmålere</t>
  </si>
  <si>
    <t>Kontingent</t>
  </si>
  <si>
    <t>Små inventar</t>
  </si>
  <si>
    <t>Vand- fast afgift (250,00 kr)</t>
  </si>
  <si>
    <t xml:space="preserve"> </t>
  </si>
  <si>
    <t>Grundvandssikringsafgift</t>
  </si>
  <si>
    <t>Grundvandssikringsbidrag</t>
  </si>
  <si>
    <t>Rønde Sparekasse</t>
  </si>
  <si>
    <t>Vandanalyser</t>
  </si>
  <si>
    <r>
      <t>Vand - forbrug (12.000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</si>
  <si>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Driftsomkostninger</t>
    </r>
    <r>
      <rPr>
        <sz val="10"/>
        <rFont val="Arial"/>
        <family val="2"/>
      </rPr>
      <t>:</t>
    </r>
  </si>
  <si>
    <t>Andelsselskabets 46. regnskabsår</t>
  </si>
  <si>
    <t>Status pr. 31. december 2014</t>
  </si>
  <si>
    <t>Årsregnskab 2014</t>
  </si>
  <si>
    <t>Pr. 1. januar 2014</t>
  </si>
  <si>
    <t>Egenkapital pr. 31. december 2014</t>
  </si>
  <si>
    <t>Saldo 1. Januar 2014</t>
  </si>
  <si>
    <t>Preben Tolstrup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</si>
</sst>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0"/>
      <name val="Arial"/>
    </font>
    <font>
      <sz val="1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4" fontId="2" fillId="0" borderId="0" xfId="0" applyNumberFormat="1" applyFont="1"/>
    <xf numFmtId="3" fontId="2" fillId="0" borderId="0" xfId="0" applyNumberFormat="1" applyFont="1"/>
    <xf numFmtId="3" fontId="2" fillId="0" borderId="1" xfId="0" applyNumberFormat="1" applyFont="1" applyBorder="1"/>
    <xf numFmtId="3" fontId="2" fillId="0" borderId="0" xfId="0" applyNumberFormat="1" applyFont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49" fontId="2" fillId="0" borderId="0" xfId="0" applyNumberFormat="1" applyFont="1"/>
    <xf numFmtId="3" fontId="1" fillId="0" borderId="0" xfId="0" applyNumberFormat="1" applyFont="1"/>
    <xf numFmtId="37" fontId="5" fillId="0" borderId="0" xfId="0" applyNumberFormat="1" applyFont="1"/>
    <xf numFmtId="37" fontId="0" fillId="0" borderId="0" xfId="0" applyNumberFormat="1"/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/>
    <xf numFmtId="0" fontId="0" fillId="0" borderId="0" xfId="0" applyNumberFormat="1"/>
    <xf numFmtId="37" fontId="2" fillId="0" borderId="0" xfId="0" applyNumberFormat="1" applyFont="1"/>
    <xf numFmtId="1" fontId="3" fillId="0" borderId="0" xfId="0" applyNumberFormat="1" applyFont="1"/>
    <xf numFmtId="0" fontId="3" fillId="0" borderId="0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0" fontId="6" fillId="0" borderId="0" xfId="0" applyFont="1"/>
    <xf numFmtId="3" fontId="5" fillId="0" borderId="0" xfId="0" applyNumberFormat="1" applyFont="1" applyBorder="1"/>
    <xf numFmtId="3" fontId="5" fillId="0" borderId="1" xfId="0" applyNumberFormat="1" applyFont="1" applyBorder="1"/>
    <xf numFmtId="0" fontId="8" fillId="0" borderId="0" xfId="0" applyFont="1"/>
    <xf numFmtId="0" fontId="5" fillId="0" borderId="0" xfId="0" applyNumberFormat="1" applyFont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Layout" zoomScaleNormal="100" workbookViewId="0">
      <selection activeCell="A17" sqref="A17"/>
    </sheetView>
  </sheetViews>
  <sheetFormatPr defaultRowHeight="12.75" x14ac:dyDescent="0.2"/>
  <sheetData>
    <row r="1" spans="1:9" ht="23.25" x14ac:dyDescent="0.35">
      <c r="A1" s="1" t="s">
        <v>0</v>
      </c>
    </row>
    <row r="12" spans="1:9" x14ac:dyDescent="0.2">
      <c r="H12" s="8"/>
      <c r="I12" s="8"/>
    </row>
    <row r="16" spans="1:9" x14ac:dyDescent="0.2">
      <c r="H16" s="8"/>
      <c r="I16" s="8"/>
    </row>
    <row r="17" spans="1:9" ht="18" x14ac:dyDescent="0.25">
      <c r="A17" s="9" t="s">
        <v>86</v>
      </c>
      <c r="B17" s="9"/>
      <c r="C17" s="9"/>
      <c r="D17" s="9"/>
      <c r="E17" s="9"/>
      <c r="F17" s="9"/>
      <c r="G17" s="9"/>
      <c r="H17" s="9"/>
      <c r="I17" s="9"/>
    </row>
    <row r="18" spans="1:9" ht="18" x14ac:dyDescent="0.2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8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8" x14ac:dyDescent="0.2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8" x14ac:dyDescent="0.25">
      <c r="A21" s="9"/>
      <c r="B21" s="9"/>
      <c r="C21" s="9"/>
      <c r="D21" s="9"/>
      <c r="E21" s="9"/>
      <c r="F21" s="9"/>
      <c r="G21" s="9"/>
      <c r="H21" s="10"/>
      <c r="I21" s="10"/>
    </row>
    <row r="22" spans="1:9" ht="18" x14ac:dyDescent="0.25">
      <c r="A22" s="9" t="s">
        <v>37</v>
      </c>
      <c r="B22" s="9"/>
      <c r="C22" s="9"/>
      <c r="D22" s="9"/>
      <c r="E22" s="9"/>
      <c r="F22" s="9"/>
      <c r="G22" s="9"/>
      <c r="H22" s="9"/>
      <c r="I22" s="9"/>
    </row>
    <row r="23" spans="1:9" ht="18" x14ac:dyDescent="0.2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8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" x14ac:dyDescent="0.2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8" x14ac:dyDescent="0.2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8" x14ac:dyDescent="0.25">
      <c r="A27" s="9" t="s">
        <v>85</v>
      </c>
      <c r="B27" s="9"/>
      <c r="C27" s="9"/>
      <c r="D27" s="9"/>
      <c r="E27" s="9"/>
      <c r="F27" s="9"/>
      <c r="G27" s="9"/>
      <c r="H27" s="9"/>
      <c r="I27" s="9"/>
    </row>
    <row r="31" spans="1:9" ht="18" x14ac:dyDescent="0.25">
      <c r="A31" s="10"/>
      <c r="B31" s="10"/>
      <c r="C31" s="10"/>
      <c r="D31" s="10"/>
      <c r="E31" s="10"/>
      <c r="F31" s="10"/>
      <c r="G31" s="10"/>
      <c r="H31" s="10"/>
      <c r="I31" s="10"/>
    </row>
    <row r="49" spans="1:1" x14ac:dyDescent="0.2">
      <c r="A49" t="s">
        <v>84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blackAndWhite="1" verticalDpi="100" r:id="rId1"/>
  <headerFooter alignWithMargins="0"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27" zoomScaleNormal="100" workbookViewId="0">
      <selection activeCell="D70" sqref="D70"/>
    </sheetView>
  </sheetViews>
  <sheetFormatPr defaultRowHeight="15" x14ac:dyDescent="0.2"/>
  <cols>
    <col min="3" max="3" width="10.5703125" customWidth="1"/>
    <col min="4" max="4" width="13.7109375" style="5" customWidth="1"/>
    <col min="5" max="5" width="11.140625" style="2" customWidth="1"/>
    <col min="6" max="6" width="10" style="2" customWidth="1"/>
    <col min="7" max="7" width="9.140625" style="2"/>
    <col min="8" max="8" width="10.28515625" style="2" bestFit="1" customWidth="1"/>
  </cols>
  <sheetData>
    <row r="1" spans="1:9" ht="23.25" x14ac:dyDescent="0.35">
      <c r="A1" s="1" t="s">
        <v>0</v>
      </c>
      <c r="B1" s="1"/>
      <c r="C1" s="1"/>
      <c r="E1" s="14"/>
    </row>
    <row r="2" spans="1:9" ht="12.75" x14ac:dyDescent="0.2">
      <c r="A2" s="11" t="s">
        <v>86</v>
      </c>
      <c r="B2" s="11"/>
      <c r="C2" s="11"/>
      <c r="D2" s="12"/>
      <c r="E2" s="12"/>
      <c r="F2" s="26" t="s">
        <v>45</v>
      </c>
      <c r="G2" s="12"/>
      <c r="H2" s="12" t="s">
        <v>45</v>
      </c>
      <c r="I2" s="11"/>
    </row>
    <row r="3" spans="1:9" ht="12.75" x14ac:dyDescent="0.2">
      <c r="A3" s="11"/>
      <c r="B3" s="11"/>
      <c r="C3" s="11"/>
      <c r="D3" s="27" t="s">
        <v>47</v>
      </c>
      <c r="E3" s="12"/>
      <c r="F3" s="26" t="s">
        <v>46</v>
      </c>
      <c r="G3" s="12"/>
      <c r="H3" s="12" t="s">
        <v>46</v>
      </c>
      <c r="I3" s="11"/>
    </row>
    <row r="4" spans="1:9" ht="12.75" x14ac:dyDescent="0.2">
      <c r="A4" s="11"/>
      <c r="B4" s="11"/>
      <c r="C4" s="11"/>
      <c r="D4" s="28">
        <v>2015</v>
      </c>
      <c r="E4" s="12"/>
      <c r="F4" s="29">
        <v>2014</v>
      </c>
      <c r="G4" s="12"/>
      <c r="H4" s="30">
        <v>2013</v>
      </c>
      <c r="I4" s="11"/>
    </row>
    <row r="5" spans="1:9" ht="12.75" x14ac:dyDescent="0.2">
      <c r="A5" s="11"/>
      <c r="B5" s="11"/>
      <c r="C5" s="11"/>
      <c r="D5" s="12"/>
      <c r="E5" s="12"/>
      <c r="F5" s="12"/>
      <c r="G5" s="12"/>
      <c r="H5" s="12"/>
      <c r="I5" s="11"/>
    </row>
    <row r="6" spans="1:9" ht="12.75" x14ac:dyDescent="0.2">
      <c r="A6" s="31" t="s">
        <v>1</v>
      </c>
      <c r="B6" s="11"/>
      <c r="C6" s="11"/>
      <c r="D6" s="12"/>
      <c r="E6" s="12"/>
      <c r="F6" s="12"/>
      <c r="G6" s="12"/>
      <c r="H6" s="12"/>
      <c r="I6" s="11"/>
    </row>
    <row r="7" spans="1:9" ht="12.75" x14ac:dyDescent="0.2">
      <c r="A7" s="11"/>
      <c r="B7" s="11"/>
      <c r="C7" s="11"/>
      <c r="D7" s="12"/>
      <c r="E7" s="12"/>
      <c r="F7" s="12"/>
      <c r="G7" s="12"/>
      <c r="H7" s="12"/>
      <c r="I7" s="11"/>
    </row>
    <row r="8" spans="1:9" ht="12.75" x14ac:dyDescent="0.2">
      <c r="A8" s="11" t="s">
        <v>76</v>
      </c>
      <c r="B8" s="11"/>
      <c r="C8" s="11"/>
      <c r="D8" s="12">
        <f>205*250</f>
        <v>51250</v>
      </c>
      <c r="E8" s="12"/>
      <c r="F8" s="12">
        <v>52175</v>
      </c>
      <c r="G8" s="12"/>
      <c r="H8" s="12">
        <v>51745</v>
      </c>
      <c r="I8" s="11"/>
    </row>
    <row r="9" spans="1:9" ht="14.25" x14ac:dyDescent="0.2">
      <c r="A9" s="11" t="s">
        <v>82</v>
      </c>
      <c r="B9" s="11"/>
      <c r="C9" s="11"/>
      <c r="D9" s="12">
        <f>12000*8.2</f>
        <v>98399.999999999985</v>
      </c>
      <c r="E9" s="12"/>
      <c r="F9" s="12">
        <v>110372</v>
      </c>
      <c r="G9" s="12"/>
      <c r="H9" s="12">
        <v>94663.4</v>
      </c>
      <c r="I9" s="11"/>
    </row>
    <row r="10" spans="1:9" ht="12.75" x14ac:dyDescent="0.2">
      <c r="A10" s="11" t="s">
        <v>2</v>
      </c>
      <c r="B10" s="11"/>
      <c r="C10" s="11"/>
      <c r="D10" s="32">
        <v>70320</v>
      </c>
      <c r="E10" s="12"/>
      <c r="F10" s="12">
        <v>73387.86</v>
      </c>
      <c r="G10" s="12"/>
      <c r="H10" s="12">
        <v>62658.96</v>
      </c>
      <c r="I10" s="11"/>
    </row>
    <row r="11" spans="1:9" ht="12.75" x14ac:dyDescent="0.2">
      <c r="A11" s="11" t="s">
        <v>78</v>
      </c>
      <c r="B11" s="11"/>
      <c r="C11" s="11"/>
      <c r="D11" s="32">
        <f>12000*0.67</f>
        <v>8040.0000000000009</v>
      </c>
      <c r="E11" s="12"/>
      <c r="F11" s="12">
        <v>9005.4699999999993</v>
      </c>
      <c r="G11" s="12"/>
      <c r="H11" s="12">
        <v>7688.92</v>
      </c>
      <c r="I11" s="11"/>
    </row>
    <row r="12" spans="1:9" ht="12.75" x14ac:dyDescent="0.2">
      <c r="A12" s="11" t="s">
        <v>54</v>
      </c>
      <c r="B12" s="11"/>
      <c r="C12" s="11"/>
      <c r="D12" s="33">
        <v>500</v>
      </c>
      <c r="E12" s="12"/>
      <c r="F12" s="33">
        <v>2425</v>
      </c>
      <c r="G12" s="12"/>
      <c r="H12" s="33">
        <v>3350</v>
      </c>
      <c r="I12" s="11"/>
    </row>
    <row r="13" spans="1:9" ht="12.75" x14ac:dyDescent="0.2">
      <c r="A13" s="11"/>
      <c r="B13" s="11"/>
      <c r="C13" s="11"/>
      <c r="D13" s="12">
        <f>SUM(D8:D12)</f>
        <v>228510</v>
      </c>
      <c r="E13" s="12"/>
      <c r="F13" s="12">
        <f>SUM(F8:F12)</f>
        <v>247365.33</v>
      </c>
      <c r="G13" s="12"/>
      <c r="H13" s="12">
        <v>220106.28</v>
      </c>
      <c r="I13" s="11"/>
    </row>
    <row r="14" spans="1:9" ht="12.75" x14ac:dyDescent="0.2">
      <c r="A14" s="11"/>
      <c r="B14" s="11"/>
      <c r="C14" s="11"/>
      <c r="D14" s="12"/>
      <c r="E14" s="12"/>
      <c r="F14" s="12"/>
      <c r="G14" s="12"/>
      <c r="H14" s="12"/>
      <c r="I14" s="11"/>
    </row>
    <row r="15" spans="1:9" ht="12.75" x14ac:dyDescent="0.2">
      <c r="A15" s="11" t="s">
        <v>83</v>
      </c>
      <c r="B15" s="11"/>
      <c r="C15" s="11"/>
      <c r="D15" s="12"/>
      <c r="E15" s="12"/>
      <c r="F15" s="12"/>
      <c r="G15" s="12"/>
      <c r="H15" s="12"/>
      <c r="I15" s="11"/>
    </row>
    <row r="16" spans="1:9" ht="12.75" x14ac:dyDescent="0.2">
      <c r="A16" s="11"/>
      <c r="B16" s="11"/>
      <c r="C16" s="11"/>
      <c r="D16" s="12"/>
      <c r="E16" s="12"/>
      <c r="F16" s="12"/>
      <c r="G16" s="12"/>
      <c r="H16" s="12"/>
      <c r="I16" s="11"/>
    </row>
    <row r="17" spans="1:9" ht="12.75" x14ac:dyDescent="0.2">
      <c r="A17" s="34" t="s">
        <v>70</v>
      </c>
      <c r="B17" s="11"/>
      <c r="C17" s="11"/>
      <c r="D17" s="12"/>
      <c r="E17" s="12"/>
      <c r="F17" s="12"/>
      <c r="G17" s="12"/>
      <c r="H17" s="12"/>
      <c r="I17" s="11"/>
    </row>
    <row r="18" spans="1:9" ht="12.75" x14ac:dyDescent="0.2">
      <c r="A18" s="11" t="s">
        <v>66</v>
      </c>
      <c r="B18" s="11"/>
      <c r="C18" s="11"/>
      <c r="D18" s="12">
        <f>12000*6</f>
        <v>72000</v>
      </c>
      <c r="E18" s="12"/>
      <c r="F18" s="12">
        <v>75114</v>
      </c>
      <c r="G18" s="12"/>
      <c r="H18" s="12">
        <v>72420</v>
      </c>
      <c r="I18" s="11"/>
    </row>
    <row r="19" spans="1:9" ht="12.75" x14ac:dyDescent="0.2">
      <c r="A19" s="11"/>
      <c r="B19" s="11"/>
      <c r="C19" s="11"/>
      <c r="D19" s="12"/>
      <c r="E19" s="12"/>
      <c r="F19" s="12"/>
      <c r="G19" s="12"/>
      <c r="H19" s="12"/>
      <c r="I19" s="11"/>
    </row>
    <row r="20" spans="1:9" ht="12.75" x14ac:dyDescent="0.2">
      <c r="A20" s="34" t="s">
        <v>3</v>
      </c>
      <c r="B20" s="34"/>
      <c r="C20" s="11"/>
      <c r="D20" s="12"/>
      <c r="E20" s="12"/>
      <c r="F20" s="12"/>
      <c r="G20" s="12"/>
      <c r="H20" s="12"/>
      <c r="I20" s="11"/>
    </row>
    <row r="21" spans="1:9" ht="12.75" x14ac:dyDescent="0.2">
      <c r="A21" s="11" t="s">
        <v>69</v>
      </c>
      <c r="B21" s="11"/>
      <c r="C21" s="11"/>
      <c r="D21" s="12">
        <v>1000</v>
      </c>
      <c r="E21" s="12"/>
      <c r="F21" s="12">
        <v>451.16</v>
      </c>
      <c r="G21" s="12"/>
      <c r="H21" s="12">
        <v>497.01</v>
      </c>
      <c r="I21" s="11"/>
    </row>
    <row r="22" spans="1:9" ht="12.75" x14ac:dyDescent="0.2">
      <c r="A22" s="11" t="s">
        <v>63</v>
      </c>
      <c r="B22" s="11"/>
      <c r="C22" s="11"/>
      <c r="D22" s="12">
        <v>12000</v>
      </c>
      <c r="E22" s="12"/>
      <c r="F22" s="12">
        <v>0</v>
      </c>
      <c r="G22" s="12"/>
      <c r="H22" s="12">
        <v>0</v>
      </c>
      <c r="I22" s="11"/>
    </row>
    <row r="23" spans="1:9" ht="12.75" x14ac:dyDescent="0.2">
      <c r="A23" s="11" t="s">
        <v>71</v>
      </c>
      <c r="B23" s="11"/>
      <c r="C23" s="11"/>
      <c r="D23" s="12">
        <v>900</v>
      </c>
      <c r="E23" s="12"/>
      <c r="F23" s="12">
        <v>920.1</v>
      </c>
      <c r="G23" s="12"/>
      <c r="H23" s="12">
        <v>913.13</v>
      </c>
      <c r="I23" s="11"/>
    </row>
    <row r="24" spans="1:9" ht="12.75" x14ac:dyDescent="0.2">
      <c r="A24" s="11" t="s">
        <v>4</v>
      </c>
      <c r="B24" s="11"/>
      <c r="C24" s="11"/>
      <c r="D24" s="12">
        <v>1000</v>
      </c>
      <c r="E24" s="12"/>
      <c r="F24" s="12">
        <v>358</v>
      </c>
      <c r="G24" s="12"/>
      <c r="H24" s="12">
        <v>1115</v>
      </c>
      <c r="I24" s="11"/>
    </row>
    <row r="25" spans="1:9" ht="12.75" x14ac:dyDescent="0.2">
      <c r="A25" s="11" t="s">
        <v>73</v>
      </c>
      <c r="B25" s="11"/>
      <c r="C25" s="11"/>
      <c r="D25" s="12">
        <v>0</v>
      </c>
      <c r="E25" s="12"/>
      <c r="F25" s="12">
        <v>0</v>
      </c>
      <c r="G25" s="12"/>
      <c r="H25" s="12">
        <v>0</v>
      </c>
      <c r="I25" s="11"/>
    </row>
    <row r="26" spans="1:9" ht="12.75" x14ac:dyDescent="0.2">
      <c r="A26" s="11" t="s">
        <v>56</v>
      </c>
      <c r="B26" s="11"/>
      <c r="C26" s="11"/>
      <c r="D26" s="32">
        <v>700</v>
      </c>
      <c r="E26" s="12"/>
      <c r="F26" s="32">
        <v>2450</v>
      </c>
      <c r="G26" s="12"/>
      <c r="H26" s="32">
        <v>1250</v>
      </c>
      <c r="I26" s="11"/>
    </row>
    <row r="27" spans="1:9" ht="12.75" x14ac:dyDescent="0.2">
      <c r="A27" s="11" t="s">
        <v>6</v>
      </c>
      <c r="B27" s="11"/>
      <c r="C27" s="11"/>
      <c r="D27" s="12">
        <v>500</v>
      </c>
      <c r="E27" s="12"/>
      <c r="F27" s="32">
        <v>0</v>
      </c>
      <c r="G27" s="12"/>
      <c r="H27" s="32">
        <v>0</v>
      </c>
      <c r="I27" s="11"/>
    </row>
    <row r="28" spans="1:9" ht="12.75" x14ac:dyDescent="0.2">
      <c r="A28" s="11" t="s">
        <v>81</v>
      </c>
      <c r="B28" s="11"/>
      <c r="C28" s="11"/>
      <c r="D28" s="12">
        <v>1200</v>
      </c>
      <c r="E28" s="12"/>
      <c r="F28" s="32">
        <v>1132.32</v>
      </c>
      <c r="G28" s="12"/>
      <c r="H28" s="32">
        <v>1120</v>
      </c>
      <c r="I28" s="11"/>
    </row>
    <row r="29" spans="1:9" ht="12.75" x14ac:dyDescent="0.2">
      <c r="A29" s="11" t="s">
        <v>75</v>
      </c>
      <c r="B29" s="11"/>
      <c r="C29" s="11"/>
      <c r="D29" s="12">
        <v>0</v>
      </c>
      <c r="E29" s="12"/>
      <c r="F29" s="32">
        <v>0</v>
      </c>
      <c r="G29" s="12"/>
      <c r="H29" s="32">
        <v>0</v>
      </c>
      <c r="I29" s="11"/>
    </row>
    <row r="30" spans="1:9" ht="12.75" x14ac:dyDescent="0.2">
      <c r="A30" s="11" t="s">
        <v>5</v>
      </c>
      <c r="B30" s="11"/>
      <c r="C30" s="11"/>
      <c r="D30" s="32">
        <v>70320</v>
      </c>
      <c r="E30" s="12"/>
      <c r="F30" s="32">
        <v>64381.53</v>
      </c>
      <c r="G30" s="12"/>
      <c r="H30" s="32">
        <v>62659</v>
      </c>
      <c r="I30" s="11"/>
    </row>
    <row r="31" spans="1:9" ht="12.75" x14ac:dyDescent="0.2">
      <c r="A31" s="11" t="s">
        <v>79</v>
      </c>
      <c r="B31" s="11"/>
      <c r="C31" s="11"/>
      <c r="D31" s="33">
        <v>8040</v>
      </c>
      <c r="E31" s="12"/>
      <c r="F31" s="33">
        <v>9005.4699999999993</v>
      </c>
      <c r="G31" s="12"/>
      <c r="H31" s="33">
        <v>7689</v>
      </c>
      <c r="I31" s="11"/>
    </row>
    <row r="32" spans="1:9" ht="12.75" x14ac:dyDescent="0.2">
      <c r="A32" s="11"/>
      <c r="B32" s="11"/>
      <c r="C32" s="11"/>
      <c r="D32" s="12">
        <f>SUM(D18:D31)</f>
        <v>167660</v>
      </c>
      <c r="E32" s="12"/>
      <c r="F32" s="12">
        <f>SUM(F18:F31)</f>
        <v>153812.58000000002</v>
      </c>
      <c r="G32" s="12"/>
      <c r="H32" s="12">
        <v>147663.14000000001</v>
      </c>
      <c r="I32" s="11"/>
    </row>
    <row r="33" spans="1:9" ht="12.75" x14ac:dyDescent="0.2">
      <c r="A33" s="34" t="s">
        <v>64</v>
      </c>
      <c r="B33" s="11"/>
      <c r="C33" s="11"/>
      <c r="D33" s="12"/>
      <c r="E33" s="12"/>
      <c r="F33" s="12"/>
      <c r="G33" s="12"/>
      <c r="H33" s="12"/>
      <c r="I33" s="11"/>
    </row>
    <row r="34" spans="1:9" ht="12.75" x14ac:dyDescent="0.2">
      <c r="A34" s="11" t="s">
        <v>63</v>
      </c>
      <c r="B34" s="11"/>
      <c r="C34" s="11"/>
      <c r="D34" s="12"/>
      <c r="E34" s="12"/>
      <c r="F34" s="12">
        <v>0</v>
      </c>
      <c r="G34" s="12"/>
      <c r="H34" s="12">
        <v>2121.6</v>
      </c>
      <c r="I34" s="11"/>
    </row>
    <row r="35" spans="1:9" ht="12.75" x14ac:dyDescent="0.2">
      <c r="A35" s="11"/>
      <c r="B35" s="11"/>
      <c r="C35" s="11"/>
      <c r="D35" s="12"/>
      <c r="E35" s="12"/>
      <c r="F35" s="12"/>
      <c r="G35" s="12"/>
      <c r="H35" s="12"/>
      <c r="I35" s="11"/>
    </row>
    <row r="36" spans="1:9" ht="12.75" x14ac:dyDescent="0.2">
      <c r="A36" s="34" t="s">
        <v>7</v>
      </c>
      <c r="B36" s="11"/>
      <c r="C36" s="11"/>
      <c r="D36" s="12"/>
      <c r="E36" s="12"/>
      <c r="F36" s="12"/>
      <c r="G36" s="12"/>
      <c r="H36" s="12"/>
      <c r="I36" s="11"/>
    </row>
    <row r="37" spans="1:9" ht="12.75" x14ac:dyDescent="0.2">
      <c r="A37" s="11" t="s">
        <v>8</v>
      </c>
      <c r="B37" s="11"/>
      <c r="C37" s="11"/>
      <c r="D37" s="12">
        <v>1000</v>
      </c>
      <c r="E37" s="12"/>
      <c r="F37" s="12">
        <v>229.95</v>
      </c>
      <c r="G37" s="12"/>
      <c r="H37" s="12">
        <v>3328</v>
      </c>
      <c r="I37" s="11"/>
    </row>
    <row r="38" spans="1:9" ht="12.75" x14ac:dyDescent="0.2">
      <c r="A38" s="11" t="s">
        <v>9</v>
      </c>
      <c r="B38" s="11"/>
      <c r="C38" s="11"/>
      <c r="D38" s="12">
        <v>2500</v>
      </c>
      <c r="E38" s="12"/>
      <c r="F38" s="12">
        <v>2538</v>
      </c>
      <c r="G38" s="12"/>
      <c r="H38" s="12">
        <v>2744</v>
      </c>
      <c r="I38" s="11"/>
    </row>
    <row r="39" spans="1:9" ht="12.75" x14ac:dyDescent="0.2">
      <c r="A39" s="11" t="s">
        <v>38</v>
      </c>
      <c r="B39" s="11"/>
      <c r="C39" s="11"/>
      <c r="D39" s="12">
        <v>4000</v>
      </c>
      <c r="E39" s="12"/>
      <c r="F39" s="12">
        <v>3911.25</v>
      </c>
      <c r="G39" s="12"/>
      <c r="H39" s="12">
        <v>3725</v>
      </c>
      <c r="I39" s="11"/>
    </row>
    <row r="40" spans="1:9" ht="12.75" x14ac:dyDescent="0.2">
      <c r="A40" s="11" t="s">
        <v>48</v>
      </c>
      <c r="B40" s="11"/>
      <c r="C40" s="11"/>
      <c r="D40" s="12">
        <v>4000</v>
      </c>
      <c r="E40" s="12"/>
      <c r="F40" s="12">
        <v>4804.88</v>
      </c>
      <c r="G40" s="12"/>
      <c r="H40" s="12">
        <v>3933.62</v>
      </c>
      <c r="I40" s="11"/>
    </row>
    <row r="41" spans="1:9" ht="12.75" x14ac:dyDescent="0.2">
      <c r="A41" s="11" t="s">
        <v>10</v>
      </c>
      <c r="B41" s="11"/>
      <c r="C41" s="11"/>
      <c r="D41" s="12">
        <v>150</v>
      </c>
      <c r="E41" s="12"/>
      <c r="F41" s="12">
        <v>587</v>
      </c>
      <c r="G41" s="12"/>
      <c r="H41" s="12">
        <v>0</v>
      </c>
      <c r="I41" s="11"/>
    </row>
    <row r="42" spans="1:9" ht="12.75" x14ac:dyDescent="0.2">
      <c r="A42" s="11" t="s">
        <v>41</v>
      </c>
      <c r="B42" s="11"/>
      <c r="C42" s="11"/>
      <c r="D42" s="12">
        <v>7500</v>
      </c>
      <c r="E42" s="12"/>
      <c r="F42" s="12">
        <v>6147.45</v>
      </c>
      <c r="G42" s="12"/>
      <c r="H42" s="12">
        <v>5734.2</v>
      </c>
      <c r="I42" s="11"/>
    </row>
    <row r="43" spans="1:9" s="20" customFormat="1" ht="12.75" x14ac:dyDescent="0.2">
      <c r="A43" s="35" t="s">
        <v>39</v>
      </c>
      <c r="B43" s="35"/>
      <c r="C43" s="35"/>
      <c r="D43" s="12">
        <v>1200</v>
      </c>
      <c r="E43" s="35"/>
      <c r="F43" s="12">
        <v>1200</v>
      </c>
      <c r="G43" s="12"/>
      <c r="H43" s="12">
        <v>1200</v>
      </c>
      <c r="I43" s="35"/>
    </row>
    <row r="44" spans="1:9" ht="12.75" x14ac:dyDescent="0.2">
      <c r="A44" s="11" t="s">
        <v>11</v>
      </c>
      <c r="B44" s="11"/>
      <c r="C44" s="11"/>
      <c r="D44" s="12">
        <v>10000</v>
      </c>
      <c r="E44" s="12"/>
      <c r="F44" s="12">
        <v>8858.75</v>
      </c>
      <c r="G44" s="12"/>
      <c r="H44" s="12">
        <v>9072.5</v>
      </c>
      <c r="I44" s="11"/>
    </row>
    <row r="45" spans="1:9" ht="12.75" x14ac:dyDescent="0.2">
      <c r="A45" s="11" t="s">
        <v>74</v>
      </c>
      <c r="B45" s="11"/>
      <c r="C45" s="11"/>
      <c r="D45" s="12">
        <v>500</v>
      </c>
      <c r="E45" s="12"/>
      <c r="F45" s="12">
        <v>400</v>
      </c>
      <c r="G45" s="12"/>
      <c r="H45" s="12">
        <v>400</v>
      </c>
      <c r="I45" s="11"/>
    </row>
    <row r="46" spans="1:9" ht="12.75" x14ac:dyDescent="0.2">
      <c r="A46" s="11" t="s">
        <v>12</v>
      </c>
      <c r="B46" s="11"/>
      <c r="C46" s="11"/>
      <c r="D46" s="33">
        <v>0</v>
      </c>
      <c r="E46" s="12"/>
      <c r="F46" s="33">
        <v>0</v>
      </c>
      <c r="G46" s="12"/>
      <c r="H46" s="33">
        <v>0</v>
      </c>
      <c r="I46" s="11"/>
    </row>
    <row r="47" spans="1:9" ht="12.75" x14ac:dyDescent="0.2">
      <c r="A47" s="11"/>
      <c r="B47" s="11"/>
      <c r="C47" s="11"/>
      <c r="D47" s="32">
        <f>SUM(D34:D46)</f>
        <v>30850</v>
      </c>
      <c r="E47" s="12"/>
      <c r="F47" s="12">
        <f>SUM(F34:F46)</f>
        <v>28677.279999999999</v>
      </c>
      <c r="G47" s="12"/>
      <c r="H47" s="12">
        <v>32258.920000000002</v>
      </c>
      <c r="I47" s="11"/>
    </row>
    <row r="48" spans="1:9" ht="12.75" x14ac:dyDescent="0.2">
      <c r="A48" s="34" t="s">
        <v>50</v>
      </c>
      <c r="B48" s="11"/>
      <c r="C48" s="11"/>
      <c r="D48" s="12"/>
      <c r="E48" s="12"/>
      <c r="F48" s="12"/>
      <c r="G48" s="12"/>
      <c r="H48" s="32"/>
      <c r="I48" s="11"/>
    </row>
    <row r="49" spans="1:9" ht="12.75" x14ac:dyDescent="0.2">
      <c r="A49" s="11" t="s">
        <v>49</v>
      </c>
      <c r="B49" s="11"/>
      <c r="C49" s="11"/>
      <c r="D49" s="12">
        <v>0</v>
      </c>
      <c r="E49" s="12"/>
      <c r="F49" s="12">
        <v>0</v>
      </c>
      <c r="G49" s="12"/>
      <c r="H49" s="32">
        <v>0</v>
      </c>
      <c r="I49" s="11"/>
    </row>
    <row r="50" spans="1:9" ht="12.75" x14ac:dyDescent="0.2">
      <c r="A50" s="11" t="s">
        <v>13</v>
      </c>
      <c r="B50" s="11"/>
      <c r="C50" s="11"/>
      <c r="D50" s="33">
        <v>33526</v>
      </c>
      <c r="E50" s="12"/>
      <c r="F50" s="33">
        <v>33526</v>
      </c>
      <c r="G50" s="12"/>
      <c r="H50" s="33">
        <v>33526</v>
      </c>
      <c r="I50" s="11"/>
    </row>
    <row r="51" spans="1:9" ht="12.75" x14ac:dyDescent="0.2">
      <c r="A51" s="11"/>
      <c r="B51" s="11"/>
      <c r="C51" s="11"/>
      <c r="D51" s="32"/>
      <c r="E51" s="12"/>
      <c r="F51" s="32">
        <f>F49+F50</f>
        <v>33526</v>
      </c>
      <c r="G51" s="12"/>
      <c r="H51" s="32">
        <v>33526</v>
      </c>
      <c r="I51" s="11"/>
    </row>
    <row r="52" spans="1:9" ht="12.75" x14ac:dyDescent="0.2">
      <c r="A52" s="11"/>
      <c r="B52" s="11"/>
      <c r="C52" s="11"/>
      <c r="D52" s="32"/>
      <c r="E52" s="12"/>
      <c r="F52" s="32"/>
      <c r="G52" s="12"/>
      <c r="H52" s="32"/>
      <c r="I52" s="11"/>
    </row>
    <row r="53" spans="1:9" ht="12.75" x14ac:dyDescent="0.2">
      <c r="A53" s="34" t="s">
        <v>14</v>
      </c>
      <c r="B53" s="11"/>
      <c r="C53" s="11"/>
      <c r="D53" s="12"/>
      <c r="E53" s="12"/>
      <c r="F53" s="32"/>
      <c r="G53" s="12"/>
      <c r="H53" s="32"/>
      <c r="I53" s="11"/>
    </row>
    <row r="54" spans="1:9" ht="12.75" x14ac:dyDescent="0.2">
      <c r="A54" s="11" t="s">
        <v>15</v>
      </c>
      <c r="B54" s="11"/>
      <c r="C54" s="11"/>
      <c r="D54" s="12">
        <v>6000</v>
      </c>
      <c r="E54" s="12"/>
      <c r="F54" s="12">
        <v>6310.62</v>
      </c>
      <c r="G54" s="12"/>
      <c r="H54" s="12">
        <v>19630.169999999998</v>
      </c>
      <c r="I54" s="11"/>
    </row>
    <row r="55" spans="1:9" ht="12.75" x14ac:dyDescent="0.2">
      <c r="A55" s="11" t="s">
        <v>16</v>
      </c>
      <c r="B55" s="11"/>
      <c r="C55" s="11"/>
      <c r="D55" s="12">
        <v>0</v>
      </c>
      <c r="E55" s="12"/>
      <c r="F55" s="12">
        <v>0</v>
      </c>
      <c r="G55" s="12"/>
      <c r="H55" s="12">
        <v>0</v>
      </c>
      <c r="I55" s="11"/>
    </row>
    <row r="56" spans="1:9" ht="12.75" x14ac:dyDescent="0.2">
      <c r="A56" s="11" t="s">
        <v>55</v>
      </c>
      <c r="B56" s="11"/>
      <c r="C56" s="11"/>
      <c r="D56" s="12">
        <v>1500</v>
      </c>
      <c r="E56" s="12"/>
      <c r="F56" s="12">
        <v>1445.65</v>
      </c>
      <c r="G56" s="12"/>
      <c r="H56" s="12">
        <v>1395.93</v>
      </c>
      <c r="I56" s="11"/>
    </row>
    <row r="57" spans="1:9" ht="12.75" x14ac:dyDescent="0.2">
      <c r="A57" s="11"/>
      <c r="B57" s="11"/>
      <c r="C57" s="11"/>
      <c r="D57" s="12"/>
      <c r="E57" s="12"/>
      <c r="F57" s="12"/>
      <c r="G57" s="12"/>
      <c r="H57" s="12"/>
      <c r="I57" s="11"/>
    </row>
    <row r="58" spans="1:9" ht="12.75" x14ac:dyDescent="0.2">
      <c r="A58" s="11"/>
      <c r="B58" s="11"/>
      <c r="C58" s="11"/>
      <c r="D58" s="33">
        <f>D54-D55-D56-D57</f>
        <v>4500</v>
      </c>
      <c r="E58" s="12"/>
      <c r="F58" s="33">
        <f>F54-F55-F56-E57</f>
        <v>4864.9699999999993</v>
      </c>
      <c r="G58" s="12"/>
      <c r="H58" s="33">
        <v>18234.239999999998</v>
      </c>
      <c r="I58" s="11"/>
    </row>
    <row r="59" spans="1:9" ht="12.75" x14ac:dyDescent="0.2">
      <c r="A59" s="11"/>
      <c r="B59" s="11"/>
      <c r="C59" s="11"/>
      <c r="D59" s="12"/>
      <c r="E59" s="12"/>
      <c r="F59" s="12"/>
      <c r="G59" s="12"/>
      <c r="H59" s="12"/>
      <c r="I59" s="11"/>
    </row>
    <row r="60" spans="1:9" ht="12.75" x14ac:dyDescent="0.2">
      <c r="A60" s="36" t="s">
        <v>17</v>
      </c>
      <c r="B60" s="36"/>
      <c r="C60" s="36"/>
      <c r="D60" s="33">
        <f>D13-D32-D47-D50+D58</f>
        <v>974</v>
      </c>
      <c r="E60" s="33"/>
      <c r="F60" s="33">
        <f>F13-F32-F47-F51+F58</f>
        <v>36214.439999999973</v>
      </c>
      <c r="G60" s="33"/>
      <c r="H60" s="33">
        <f>H13-H32-H47-H50+H58</f>
        <v>24892.459999999985</v>
      </c>
      <c r="I60" s="11"/>
    </row>
    <row r="62" spans="1:9" x14ac:dyDescent="0.2">
      <c r="B62" s="3"/>
      <c r="C62" s="3"/>
      <c r="E62" s="5"/>
      <c r="F62" s="5"/>
      <c r="G62" s="5"/>
      <c r="H62" s="5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91" orientation="portrait" verticalDpi="1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topLeftCell="A23" zoomScaleNormal="100" workbookViewId="0">
      <selection activeCell="A5" sqref="A5"/>
    </sheetView>
  </sheetViews>
  <sheetFormatPr defaultRowHeight="12.75" x14ac:dyDescent="0.2"/>
  <cols>
    <col min="1" max="2" width="9.140625" style="11"/>
    <col min="3" max="3" width="11.42578125" style="11" customWidth="1"/>
    <col min="4" max="4" width="11.5703125" style="12" customWidth="1"/>
    <col min="5" max="5" width="12.140625" style="15" bestFit="1" customWidth="1"/>
    <col min="6" max="6" width="11.7109375" style="12" customWidth="1"/>
    <col min="7" max="7" width="11.42578125" style="2" bestFit="1" customWidth="1"/>
    <col min="8" max="9" width="11.42578125" style="11" bestFit="1" customWidth="1"/>
  </cols>
  <sheetData>
    <row r="1" spans="1:9" ht="23.25" x14ac:dyDescent="0.35">
      <c r="A1" s="1" t="s">
        <v>0</v>
      </c>
    </row>
    <row r="4" spans="1:9" ht="15" x14ac:dyDescent="0.2">
      <c r="A4" s="3" t="s">
        <v>85</v>
      </c>
      <c r="B4" s="3"/>
      <c r="C4" s="3"/>
      <c r="D4" s="5"/>
      <c r="E4" s="21"/>
      <c r="F4" s="5"/>
      <c r="G4" s="5"/>
      <c r="H4" s="3"/>
      <c r="I4" s="3"/>
    </row>
    <row r="7" spans="1:9" ht="15" x14ac:dyDescent="0.2">
      <c r="A7" s="3"/>
      <c r="B7" s="3"/>
      <c r="C7" s="3"/>
      <c r="D7" s="3"/>
      <c r="E7" s="21"/>
      <c r="F7" s="3"/>
      <c r="G7" s="22">
        <v>2014</v>
      </c>
      <c r="H7" s="3"/>
      <c r="I7" s="23">
        <v>2013</v>
      </c>
    </row>
    <row r="8" spans="1:9" ht="15" x14ac:dyDescent="0.2">
      <c r="A8" s="3" t="s">
        <v>18</v>
      </c>
      <c r="B8" s="3"/>
      <c r="C8" s="3"/>
      <c r="D8" s="3"/>
      <c r="E8" s="21"/>
      <c r="F8" s="3"/>
      <c r="G8" s="5"/>
      <c r="H8" s="3"/>
      <c r="I8" s="5"/>
    </row>
    <row r="9" spans="1:9" ht="15" x14ac:dyDescent="0.2">
      <c r="A9" s="3"/>
      <c r="B9" s="3"/>
      <c r="C9" s="3"/>
      <c r="D9" s="3"/>
      <c r="E9" s="21"/>
      <c r="F9" s="3"/>
      <c r="G9" s="5"/>
      <c r="H9" s="3"/>
      <c r="I9" s="5"/>
    </row>
    <row r="10" spans="1:9" ht="15" x14ac:dyDescent="0.2">
      <c r="A10" s="3" t="s">
        <v>19</v>
      </c>
      <c r="B10" s="3"/>
      <c r="C10" s="3"/>
      <c r="D10" s="3"/>
      <c r="E10" s="21">
        <v>383594.65</v>
      </c>
      <c r="F10" s="3"/>
      <c r="G10" s="5"/>
      <c r="H10" s="3"/>
      <c r="I10" s="21">
        <v>314452.25</v>
      </c>
    </row>
    <row r="11" spans="1:9" ht="15" x14ac:dyDescent="0.2">
      <c r="A11" s="3" t="s">
        <v>80</v>
      </c>
      <c r="B11" s="3"/>
      <c r="C11" s="3"/>
      <c r="D11" s="3"/>
      <c r="E11" s="21">
        <f>4427.81+180767.87+497680.01</f>
        <v>682875.69</v>
      </c>
      <c r="F11" s="3"/>
      <c r="G11" s="5"/>
      <c r="H11" s="3"/>
      <c r="I11" s="21">
        <f>4416.77+179422.22+492726.08</f>
        <v>676565.07000000007</v>
      </c>
    </row>
    <row r="12" spans="1:9" ht="15" x14ac:dyDescent="0.2">
      <c r="A12" s="3" t="s">
        <v>40</v>
      </c>
      <c r="B12" s="3"/>
      <c r="C12" s="3"/>
      <c r="D12" s="3"/>
      <c r="E12" s="21">
        <v>0</v>
      </c>
      <c r="F12" s="3"/>
      <c r="G12" s="5"/>
      <c r="H12" s="3"/>
      <c r="I12" s="21">
        <v>0</v>
      </c>
    </row>
    <row r="13" spans="1:9" ht="15" x14ac:dyDescent="0.2">
      <c r="A13" s="3"/>
      <c r="B13" s="3"/>
      <c r="C13" s="3"/>
      <c r="D13" s="3"/>
      <c r="E13" s="21"/>
      <c r="F13" s="3"/>
      <c r="G13" s="5">
        <f>SUM(E9:E12)</f>
        <v>1066470.3399999999</v>
      </c>
      <c r="H13" s="3"/>
      <c r="I13" s="5">
        <f>SUM(I10:I12)</f>
        <v>991017.32000000007</v>
      </c>
    </row>
    <row r="14" spans="1:9" ht="15" x14ac:dyDescent="0.2">
      <c r="A14" s="3"/>
      <c r="B14" s="3"/>
      <c r="C14" s="3"/>
      <c r="D14" s="3"/>
      <c r="E14" s="21"/>
      <c r="F14" s="3"/>
      <c r="G14" s="5"/>
      <c r="H14" s="3"/>
      <c r="I14" s="5"/>
    </row>
    <row r="15" spans="1:9" ht="15" x14ac:dyDescent="0.2">
      <c r="A15" s="3" t="s">
        <v>20</v>
      </c>
      <c r="B15" s="3"/>
      <c r="C15" s="3"/>
      <c r="D15" s="3"/>
      <c r="E15" s="21"/>
      <c r="F15" s="3"/>
      <c r="G15" s="5">
        <v>-3581.1</v>
      </c>
      <c r="H15" s="3"/>
      <c r="I15" s="5">
        <v>400.56</v>
      </c>
    </row>
    <row r="16" spans="1:9" ht="15" x14ac:dyDescent="0.2">
      <c r="A16" s="3"/>
      <c r="B16" s="3"/>
      <c r="C16" s="3"/>
      <c r="D16" s="3"/>
      <c r="E16" s="21"/>
      <c r="F16" s="3"/>
      <c r="G16" s="5"/>
      <c r="H16" s="3"/>
      <c r="I16" s="5"/>
    </row>
    <row r="17" spans="1:9" ht="15" x14ac:dyDescent="0.2">
      <c r="A17" s="3"/>
      <c r="B17" s="3"/>
      <c r="C17" s="3"/>
      <c r="D17" s="3"/>
      <c r="E17" s="21"/>
      <c r="F17" s="3"/>
      <c r="G17" s="5"/>
      <c r="H17" s="3"/>
      <c r="I17" s="5"/>
    </row>
    <row r="18" spans="1:9" ht="15" x14ac:dyDescent="0.2">
      <c r="A18" s="3" t="s">
        <v>68</v>
      </c>
      <c r="B18" s="3"/>
      <c r="C18" s="3"/>
      <c r="D18" s="3"/>
      <c r="E18" s="21"/>
      <c r="F18" s="3"/>
      <c r="G18" s="5">
        <v>322276.73</v>
      </c>
      <c r="H18" s="3"/>
      <c r="I18" s="5">
        <v>342502.73</v>
      </c>
    </row>
    <row r="19" spans="1:9" ht="15" x14ac:dyDescent="0.2">
      <c r="A19" s="3" t="s">
        <v>67</v>
      </c>
      <c r="B19" s="3"/>
      <c r="C19" s="3"/>
      <c r="D19" s="3"/>
      <c r="E19" s="21"/>
      <c r="F19" s="3"/>
      <c r="G19" s="5">
        <v>13492</v>
      </c>
      <c r="H19" s="3"/>
      <c r="I19" s="5">
        <v>26792</v>
      </c>
    </row>
    <row r="20" spans="1:9" ht="15" x14ac:dyDescent="0.2">
      <c r="A20" s="3" t="s">
        <v>65</v>
      </c>
      <c r="B20" s="3"/>
      <c r="C20" s="3"/>
      <c r="D20" s="3"/>
      <c r="E20" s="21"/>
      <c r="F20" s="3"/>
      <c r="G20" s="5">
        <v>1257300</v>
      </c>
      <c r="H20" s="3"/>
      <c r="I20" s="5">
        <v>1257300</v>
      </c>
    </row>
    <row r="21" spans="1:9" ht="15" x14ac:dyDescent="0.2">
      <c r="A21" s="3"/>
      <c r="B21" s="3"/>
      <c r="C21" s="3"/>
      <c r="D21" s="3"/>
      <c r="E21" s="21"/>
      <c r="F21" s="3"/>
      <c r="G21" s="5"/>
      <c r="H21" s="3"/>
      <c r="I21" s="5"/>
    </row>
    <row r="22" spans="1:9" ht="15" x14ac:dyDescent="0.2">
      <c r="A22" s="3" t="s">
        <v>21</v>
      </c>
      <c r="B22" s="3"/>
      <c r="C22" s="3"/>
      <c r="D22" s="3"/>
      <c r="E22" s="21"/>
      <c r="F22" s="3"/>
      <c r="G22" s="6">
        <f>SUM(G9:G21)</f>
        <v>2655957.9699999997</v>
      </c>
      <c r="H22" s="7"/>
      <c r="I22" s="6">
        <v>2618012.6100000003</v>
      </c>
    </row>
    <row r="23" spans="1:9" ht="15" x14ac:dyDescent="0.2">
      <c r="A23" s="3"/>
      <c r="B23" s="3"/>
      <c r="C23" s="3"/>
      <c r="D23" s="3"/>
      <c r="E23" s="21"/>
      <c r="F23" s="3"/>
      <c r="G23" s="5"/>
      <c r="H23" s="3"/>
      <c r="I23" s="5"/>
    </row>
    <row r="24" spans="1:9" ht="15" x14ac:dyDescent="0.2">
      <c r="A24" s="3"/>
      <c r="B24" s="3"/>
      <c r="C24" s="3"/>
      <c r="D24" s="3"/>
      <c r="E24" s="21"/>
      <c r="F24" s="3"/>
      <c r="G24" s="5"/>
      <c r="H24" s="3"/>
      <c r="I24" s="5"/>
    </row>
    <row r="25" spans="1:9" ht="15" x14ac:dyDescent="0.2">
      <c r="A25" s="3" t="s">
        <v>22</v>
      </c>
      <c r="B25" s="3"/>
      <c r="C25" s="3"/>
      <c r="D25" s="3"/>
      <c r="E25" s="21"/>
      <c r="F25" s="3"/>
      <c r="G25" s="5"/>
      <c r="H25" s="3"/>
      <c r="I25" s="5"/>
    </row>
    <row r="26" spans="1:9" ht="15" x14ac:dyDescent="0.2">
      <c r="A26" s="3" t="s">
        <v>23</v>
      </c>
      <c r="B26" s="3"/>
      <c r="C26" s="3"/>
      <c r="D26" s="3"/>
      <c r="E26" s="21"/>
      <c r="F26" s="3"/>
      <c r="G26" s="5"/>
      <c r="H26" s="3"/>
      <c r="I26" s="5"/>
    </row>
    <row r="27" spans="1:9" ht="15" x14ac:dyDescent="0.2">
      <c r="A27" s="3" t="s">
        <v>87</v>
      </c>
      <c r="B27" s="3"/>
      <c r="C27" s="3"/>
      <c r="D27" s="3"/>
      <c r="E27" s="21">
        <f>I29</f>
        <v>634334.63</v>
      </c>
      <c r="F27" s="3"/>
      <c r="G27" s="5"/>
      <c r="H27" s="3"/>
      <c r="I27" s="21">
        <v>609442.17000000004</v>
      </c>
    </row>
    <row r="28" spans="1:9" ht="15" x14ac:dyDescent="0.2">
      <c r="A28" s="3" t="s">
        <v>17</v>
      </c>
      <c r="B28" s="3"/>
      <c r="C28" s="3"/>
      <c r="D28" s="3"/>
      <c r="E28" s="21">
        <f>'Regnskab 2014'!F60</f>
        <v>36214.439999999973</v>
      </c>
      <c r="F28" s="3"/>
      <c r="G28" s="5"/>
      <c r="H28" s="3"/>
      <c r="I28" s="21">
        <v>24892.459999999985</v>
      </c>
    </row>
    <row r="29" spans="1:9" ht="15" x14ac:dyDescent="0.2">
      <c r="A29" s="3" t="s">
        <v>88</v>
      </c>
      <c r="B29" s="3"/>
      <c r="C29" s="3"/>
      <c r="D29" s="3"/>
      <c r="E29" s="21">
        <f>E27+E28</f>
        <v>670549.06999999995</v>
      </c>
      <c r="F29" s="3"/>
      <c r="G29" s="5"/>
      <c r="H29" s="3"/>
      <c r="I29" s="21">
        <v>634334.63</v>
      </c>
    </row>
    <row r="30" spans="1:9" ht="15" x14ac:dyDescent="0.2">
      <c r="A30" s="3" t="s">
        <v>24</v>
      </c>
      <c r="B30" s="3"/>
      <c r="C30" s="3"/>
      <c r="D30" s="3"/>
      <c r="E30" s="21">
        <v>584700</v>
      </c>
      <c r="F30" s="3"/>
      <c r="G30" s="5"/>
      <c r="H30" s="3"/>
      <c r="I30" s="21">
        <v>584700</v>
      </c>
    </row>
    <row r="31" spans="1:9" ht="15" x14ac:dyDescent="0.2">
      <c r="A31" s="3" t="s">
        <v>65</v>
      </c>
      <c r="B31" s="3"/>
      <c r="C31" s="3"/>
      <c r="D31" s="3"/>
      <c r="E31" s="6">
        <v>1257300</v>
      </c>
      <c r="F31" s="3"/>
      <c r="G31" s="5"/>
      <c r="H31" s="3"/>
      <c r="I31" s="6">
        <v>1257300</v>
      </c>
    </row>
    <row r="32" spans="1:9" ht="15" x14ac:dyDescent="0.2">
      <c r="A32" s="3"/>
      <c r="B32" s="3"/>
      <c r="C32" s="3"/>
      <c r="D32" s="3"/>
      <c r="E32" s="21"/>
      <c r="F32" s="3"/>
      <c r="G32" s="5">
        <f>SUM(E29:E31)</f>
        <v>2512549.0699999998</v>
      </c>
      <c r="H32" s="3"/>
      <c r="I32" s="5">
        <f>SUM(I29:I31)</f>
        <v>2476334.63</v>
      </c>
    </row>
    <row r="33" spans="1:10" ht="15" x14ac:dyDescent="0.2">
      <c r="A33" s="3"/>
      <c r="B33" s="3"/>
      <c r="C33" s="3"/>
      <c r="D33" s="3"/>
      <c r="E33" s="21"/>
      <c r="F33" s="3"/>
      <c r="G33" s="5"/>
      <c r="H33" s="3"/>
      <c r="I33" s="5"/>
    </row>
    <row r="34" spans="1:10" ht="15" x14ac:dyDescent="0.2">
      <c r="A34" s="3" t="s">
        <v>25</v>
      </c>
      <c r="B34" s="3"/>
      <c r="C34" s="3"/>
      <c r="D34" s="3"/>
      <c r="E34" s="21"/>
      <c r="F34" s="3"/>
      <c r="G34" s="5"/>
      <c r="H34" s="3"/>
      <c r="I34" s="5"/>
    </row>
    <row r="35" spans="1:10" ht="15" x14ac:dyDescent="0.2">
      <c r="A35" s="3" t="s">
        <v>66</v>
      </c>
      <c r="B35" s="3"/>
      <c r="C35" s="3"/>
      <c r="D35" s="3"/>
      <c r="E35" s="21">
        <v>14100.55</v>
      </c>
      <c r="F35" s="3"/>
      <c r="G35" s="5"/>
      <c r="H35" s="3"/>
      <c r="I35" s="21">
        <v>18525</v>
      </c>
    </row>
    <row r="36" spans="1:10" ht="15" x14ac:dyDescent="0.2">
      <c r="A36" s="3" t="s">
        <v>26</v>
      </c>
      <c r="B36" s="3"/>
      <c r="C36" s="3"/>
      <c r="D36" s="3"/>
      <c r="E36" s="21">
        <v>11778.75</v>
      </c>
      <c r="F36" s="3"/>
      <c r="G36" s="5"/>
      <c r="H36" s="3"/>
      <c r="I36" s="21">
        <v>11692.5</v>
      </c>
    </row>
    <row r="37" spans="1:10" ht="15" x14ac:dyDescent="0.2">
      <c r="A37" s="3" t="s">
        <v>27</v>
      </c>
      <c r="B37" s="3"/>
      <c r="C37" s="3"/>
      <c r="D37" s="3"/>
      <c r="E37" s="21">
        <v>44142</v>
      </c>
      <c r="F37" s="3"/>
      <c r="G37" s="5"/>
      <c r="H37" s="3"/>
      <c r="I37" s="21">
        <v>41112.58</v>
      </c>
    </row>
    <row r="38" spans="1:10" ht="15" x14ac:dyDescent="0.2">
      <c r="A38" s="3" t="s">
        <v>28</v>
      </c>
      <c r="B38" s="3"/>
      <c r="C38" s="3"/>
      <c r="D38" s="3"/>
      <c r="E38" s="21">
        <v>73386.899999999994</v>
      </c>
      <c r="F38" s="3"/>
      <c r="G38" s="5"/>
      <c r="H38" s="3"/>
      <c r="I38" s="21">
        <v>70347.899999999994</v>
      </c>
    </row>
    <row r="39" spans="1:10" ht="15" x14ac:dyDescent="0.2">
      <c r="A39" s="3"/>
      <c r="B39" s="3"/>
      <c r="C39" s="3"/>
      <c r="D39" s="3"/>
      <c r="E39" s="21"/>
      <c r="F39" s="3"/>
      <c r="G39" s="6">
        <f>SUM(E35:E38)</f>
        <v>143408.20000000001</v>
      </c>
      <c r="H39" s="3"/>
      <c r="I39" s="6">
        <f>SUM(I35:I38)</f>
        <v>141677.97999999998</v>
      </c>
    </row>
    <row r="40" spans="1:10" ht="15" x14ac:dyDescent="0.2">
      <c r="A40" s="3"/>
      <c r="B40" s="3"/>
      <c r="C40" s="3"/>
      <c r="D40" s="3"/>
      <c r="E40" s="21"/>
      <c r="F40" s="3"/>
      <c r="G40" s="5"/>
      <c r="H40" s="3"/>
      <c r="I40" s="5"/>
    </row>
    <row r="41" spans="1:10" ht="15" x14ac:dyDescent="0.2">
      <c r="A41" s="3" t="s">
        <v>29</v>
      </c>
      <c r="B41" s="3"/>
      <c r="C41" s="3"/>
      <c r="D41" s="3"/>
      <c r="E41" s="21"/>
      <c r="F41" s="3"/>
      <c r="G41" s="6">
        <f>G39+G32</f>
        <v>2655957.27</v>
      </c>
      <c r="H41" s="6"/>
      <c r="I41" s="6">
        <f>I39+I32</f>
        <v>2618012.61</v>
      </c>
    </row>
    <row r="44" spans="1:10" s="3" customFormat="1" ht="15" x14ac:dyDescent="0.2">
      <c r="D44" s="5"/>
      <c r="E44" s="21"/>
      <c r="F44" s="5"/>
      <c r="G44" s="5"/>
    </row>
    <row r="45" spans="1:10" s="3" customFormat="1" ht="15" x14ac:dyDescent="0.2">
      <c r="E45" s="21"/>
      <c r="G45" s="5"/>
    </row>
    <row r="46" spans="1:10" ht="15" x14ac:dyDescent="0.2">
      <c r="A46" s="3"/>
      <c r="B46" s="3"/>
      <c r="C46" s="3"/>
      <c r="D46" s="25" t="s">
        <v>61</v>
      </c>
      <c r="E46" s="18"/>
      <c r="F46" s="24" t="s">
        <v>62</v>
      </c>
      <c r="G46" s="18"/>
      <c r="H46" s="18" t="s">
        <v>57</v>
      </c>
      <c r="I46"/>
    </row>
    <row r="47" spans="1:10" ht="15" x14ac:dyDescent="0.2">
      <c r="D47" s="3"/>
      <c r="E47" s="5"/>
      <c r="F47" s="3"/>
      <c r="G47" s="5"/>
      <c r="H47" s="5"/>
      <c r="I47" s="5"/>
      <c r="J47" s="3"/>
    </row>
    <row r="48" spans="1:10" ht="15" x14ac:dyDescent="0.2">
      <c r="A48" s="3" t="s">
        <v>89</v>
      </c>
      <c r="B48" s="3"/>
      <c r="C48" s="3"/>
      <c r="D48" s="5">
        <v>854821</v>
      </c>
      <c r="E48" s="5"/>
      <c r="F48" s="5">
        <v>317878</v>
      </c>
      <c r="G48" s="5"/>
      <c r="H48" s="5">
        <f>SUM(D48:G48)</f>
        <v>1172699</v>
      </c>
      <c r="I48" s="5"/>
      <c r="J48" s="3"/>
    </row>
    <row r="49" spans="1:10" ht="15" x14ac:dyDescent="0.2">
      <c r="A49" s="3" t="s">
        <v>58</v>
      </c>
      <c r="B49" s="3"/>
      <c r="C49" s="3"/>
      <c r="D49" s="6">
        <v>0</v>
      </c>
      <c r="E49" s="6"/>
      <c r="F49" s="6">
        <v>0</v>
      </c>
      <c r="G49" s="6"/>
      <c r="H49" s="6">
        <f>SUM(D49:G49)</f>
        <v>0</v>
      </c>
      <c r="I49" s="3"/>
      <c r="J49" s="3"/>
    </row>
    <row r="50" spans="1:10" ht="15" x14ac:dyDescent="0.2">
      <c r="A50" s="3"/>
      <c r="B50" s="3"/>
      <c r="C50" s="3"/>
      <c r="D50" s="5">
        <f>SUM(D48:D49)</f>
        <v>854821</v>
      </c>
      <c r="E50" s="5"/>
      <c r="F50" s="5">
        <f>SUM(F48:F49)</f>
        <v>317878</v>
      </c>
      <c r="G50" s="5"/>
      <c r="H50" s="5">
        <f>SUM(H48:H49)</f>
        <v>1172699</v>
      </c>
      <c r="I50" s="3"/>
      <c r="J50" s="3"/>
    </row>
    <row r="51" spans="1:10" ht="15" x14ac:dyDescent="0.2">
      <c r="A51" s="3"/>
      <c r="B51" s="3"/>
      <c r="C51" s="3"/>
      <c r="D51" s="5"/>
      <c r="E51" s="5"/>
      <c r="F51" s="5"/>
      <c r="G51" s="5"/>
      <c r="H51" s="5"/>
      <c r="I51" s="3"/>
      <c r="J51" s="3"/>
    </row>
    <row r="52" spans="1:10" ht="15" x14ac:dyDescent="0.2">
      <c r="A52" s="3" t="s">
        <v>13</v>
      </c>
      <c r="B52" s="3"/>
      <c r="C52" s="3"/>
      <c r="D52" s="5"/>
      <c r="E52" s="5"/>
      <c r="F52" s="5"/>
      <c r="G52" s="5"/>
      <c r="H52" s="5"/>
      <c r="I52" s="3"/>
      <c r="J52" s="3"/>
    </row>
    <row r="53" spans="1:10" ht="15" x14ac:dyDescent="0.2">
      <c r="A53" s="3" t="s">
        <v>89</v>
      </c>
      <c r="B53" s="3"/>
      <c r="C53" s="3"/>
      <c r="D53" s="5">
        <v>485526</v>
      </c>
      <c r="E53" s="5"/>
      <c r="F53" s="5">
        <v>317878</v>
      </c>
      <c r="G53" s="5"/>
      <c r="H53" s="5">
        <f>SUM(D53:G53)</f>
        <v>803404</v>
      </c>
      <c r="I53" s="3"/>
      <c r="J53" s="3"/>
    </row>
    <row r="54" spans="1:10" ht="15" x14ac:dyDescent="0.2">
      <c r="A54" s="3" t="s">
        <v>59</v>
      </c>
      <c r="B54" s="3"/>
      <c r="C54" s="3"/>
      <c r="D54" s="6">
        <v>33526</v>
      </c>
      <c r="E54" s="6"/>
      <c r="F54" s="6">
        <v>0</v>
      </c>
      <c r="G54" s="6"/>
      <c r="H54" s="6">
        <f>SUM(D54:G54)</f>
        <v>33526</v>
      </c>
      <c r="I54" s="3"/>
      <c r="J54" s="3"/>
    </row>
    <row r="55" spans="1:10" ht="15" x14ac:dyDescent="0.2">
      <c r="A55" s="3"/>
      <c r="B55" s="3"/>
      <c r="C55" s="3"/>
      <c r="D55" s="5">
        <f>D53+D54</f>
        <v>519052</v>
      </c>
      <c r="E55" s="5"/>
      <c r="F55" s="5">
        <f>SUM(F53:F54)</f>
        <v>317878</v>
      </c>
      <c r="G55" s="5"/>
      <c r="H55" s="5">
        <f>SUM(D55:G55)</f>
        <v>836930</v>
      </c>
    </row>
    <row r="56" spans="1:10" ht="15" x14ac:dyDescent="0.2">
      <c r="A56" s="3"/>
      <c r="B56" s="3"/>
      <c r="C56" s="3"/>
      <c r="D56" s="5"/>
      <c r="E56" s="5"/>
      <c r="F56" s="5"/>
      <c r="G56" s="5"/>
      <c r="H56" s="5"/>
    </row>
    <row r="57" spans="1:10" ht="15" x14ac:dyDescent="0.2">
      <c r="A57" s="4" t="s">
        <v>60</v>
      </c>
      <c r="B57" s="4"/>
      <c r="C57" s="4"/>
      <c r="D57" s="5">
        <f>D50-D55</f>
        <v>335769</v>
      </c>
      <c r="E57" s="5"/>
      <c r="F57" s="5">
        <f>F50-F55</f>
        <v>0</v>
      </c>
      <c r="G57" s="5"/>
      <c r="H57" s="5">
        <f>SUM(D57:G57)</f>
        <v>335769</v>
      </c>
    </row>
    <row r="58" spans="1:10" x14ac:dyDescent="0.2">
      <c r="A58"/>
      <c r="B58"/>
      <c r="C58"/>
      <c r="D58"/>
      <c r="E58" s="16"/>
      <c r="F58"/>
      <c r="H58"/>
      <c r="I58"/>
    </row>
    <row r="61" spans="1:10" ht="15" x14ac:dyDescent="0.2">
      <c r="A61" s="3"/>
      <c r="B61" s="3"/>
    </row>
    <row r="62" spans="1:10" ht="15" x14ac:dyDescent="0.2">
      <c r="A62" s="3"/>
      <c r="B62" s="3"/>
    </row>
  </sheetData>
  <phoneticPr fontId="0" type="noConversion"/>
  <pageMargins left="0.59055118110236227" right="0.59055118110236227" top="0.39370078740157483" bottom="0.39370078740157483" header="0.51181102362204722" footer="0.51181102362204722"/>
  <pageSetup paperSize="9" scale="92" orientation="portrait" blackAndWhite="1" verticalDpi="1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activeCell="I31" sqref="I31"/>
    </sheetView>
  </sheetViews>
  <sheetFormatPr defaultRowHeight="15" x14ac:dyDescent="0.2"/>
  <cols>
    <col min="1" max="2" width="9.140625" style="3"/>
    <col min="3" max="3" width="9.140625" style="5"/>
    <col min="4" max="4" width="8.28515625" style="5" customWidth="1"/>
    <col min="5" max="5" width="9.140625" style="5"/>
    <col min="6" max="6" width="9.5703125" style="5" customWidth="1"/>
    <col min="7" max="7" width="9.140625" style="3"/>
    <col min="8" max="8" width="10.28515625" style="3" bestFit="1" customWidth="1"/>
  </cols>
  <sheetData>
    <row r="1" spans="1:6" ht="23.25" x14ac:dyDescent="0.35">
      <c r="A1" s="1" t="s">
        <v>0</v>
      </c>
    </row>
    <row r="4" spans="1:6" x14ac:dyDescent="0.2">
      <c r="A4" s="19" t="s">
        <v>34</v>
      </c>
      <c r="B4" s="19"/>
      <c r="F4" s="4"/>
    </row>
    <row r="6" spans="1:6" x14ac:dyDescent="0.2">
      <c r="A6" s="3" t="s">
        <v>43</v>
      </c>
      <c r="F6" s="17">
        <v>6</v>
      </c>
    </row>
    <row r="7" spans="1:6" x14ac:dyDescent="0.2">
      <c r="A7" s="3" t="s">
        <v>44</v>
      </c>
      <c r="F7" s="17">
        <v>2.2000000000000002</v>
      </c>
    </row>
    <row r="8" spans="1:6" x14ac:dyDescent="0.2">
      <c r="F8" s="18"/>
    </row>
    <row r="9" spans="1:6" x14ac:dyDescent="0.2">
      <c r="F9" s="18"/>
    </row>
    <row r="10" spans="1:6" x14ac:dyDescent="0.2">
      <c r="F10" s="18"/>
    </row>
    <row r="11" spans="1:6" x14ac:dyDescent="0.2">
      <c r="F11" s="18"/>
    </row>
    <row r="12" spans="1:6" x14ac:dyDescent="0.2">
      <c r="A12" s="3" t="s">
        <v>35</v>
      </c>
      <c r="F12" s="17">
        <v>5.86</v>
      </c>
    </row>
    <row r="13" spans="1:6" x14ac:dyDescent="0.2">
      <c r="A13" s="3" t="s">
        <v>78</v>
      </c>
      <c r="F13" s="17">
        <v>0.67</v>
      </c>
    </row>
    <row r="14" spans="1:6" x14ac:dyDescent="0.2">
      <c r="A14" s="13"/>
    </row>
    <row r="15" spans="1:6" x14ac:dyDescent="0.2">
      <c r="A15" s="13" t="s">
        <v>36</v>
      </c>
    </row>
    <row r="19" spans="1:10" ht="12.75" x14ac:dyDescent="0.2">
      <c r="A19" s="11"/>
      <c r="B19" s="11"/>
      <c r="C19" s="11"/>
      <c r="D19" s="12" t="s">
        <v>77</v>
      </c>
      <c r="E19" s="15"/>
      <c r="F19" s="12"/>
      <c r="G19" s="2"/>
      <c r="H19" s="11"/>
      <c r="I19" s="11"/>
    </row>
    <row r="20" spans="1:10" x14ac:dyDescent="0.2">
      <c r="A20" s="3" t="s">
        <v>30</v>
      </c>
      <c r="B20" s="11"/>
      <c r="C20" s="11"/>
      <c r="D20" s="12"/>
      <c r="E20" s="15"/>
      <c r="F20" s="12"/>
      <c r="G20" s="2"/>
      <c r="H20" s="11"/>
      <c r="I20" s="11"/>
    </row>
    <row r="21" spans="1:10" ht="12.75" x14ac:dyDescent="0.2">
      <c r="A21" s="11"/>
      <c r="B21" s="11"/>
      <c r="C21" s="11"/>
      <c r="D21" s="12"/>
      <c r="E21" s="15"/>
      <c r="F21" s="12"/>
      <c r="G21" s="2"/>
      <c r="H21" s="11"/>
      <c r="I21" s="11"/>
    </row>
    <row r="22" spans="1:10" ht="12.75" x14ac:dyDescent="0.2">
      <c r="A22" s="11"/>
      <c r="B22" s="11"/>
      <c r="C22" s="11"/>
      <c r="D22" s="12"/>
      <c r="E22" s="15"/>
      <c r="F22" s="12"/>
      <c r="G22" s="2"/>
      <c r="H22" s="11"/>
      <c r="I22" s="11"/>
    </row>
    <row r="23" spans="1:10" ht="12.75" x14ac:dyDescent="0.2">
      <c r="A23"/>
      <c r="B23"/>
      <c r="C23"/>
      <c r="D23"/>
      <c r="E23" s="16"/>
      <c r="F23"/>
      <c r="G23" s="2"/>
      <c r="H23"/>
    </row>
    <row r="24" spans="1:10" ht="12.75" x14ac:dyDescent="0.2">
      <c r="A24"/>
      <c r="B24"/>
      <c r="C24"/>
      <c r="D24"/>
      <c r="E24" s="16"/>
      <c r="F24"/>
      <c r="G24" s="2"/>
      <c r="H24"/>
    </row>
    <row r="25" spans="1:10" x14ac:dyDescent="0.2">
      <c r="A25" s="3" t="s">
        <v>42</v>
      </c>
      <c r="C25" s="3"/>
      <c r="D25" s="5" t="s">
        <v>72</v>
      </c>
      <c r="E25" s="21"/>
      <c r="F25" s="3"/>
      <c r="G25" s="5"/>
      <c r="I25" s="5" t="s">
        <v>53</v>
      </c>
      <c r="J25" s="3"/>
    </row>
    <row r="26" spans="1:10" x14ac:dyDescent="0.2">
      <c r="A26" s="3" t="s">
        <v>31</v>
      </c>
      <c r="C26" s="3"/>
      <c r="D26" s="5" t="s">
        <v>32</v>
      </c>
      <c r="E26" s="21"/>
      <c r="F26" s="3"/>
      <c r="G26" s="5"/>
      <c r="I26" s="5" t="s">
        <v>33</v>
      </c>
      <c r="J26" s="3"/>
    </row>
    <row r="27" spans="1:10" x14ac:dyDescent="0.2">
      <c r="C27" s="3"/>
      <c r="D27" s="3"/>
      <c r="E27" s="21"/>
      <c r="F27" s="3"/>
      <c r="G27" s="5"/>
      <c r="I27" s="3"/>
      <c r="J27" s="3"/>
    </row>
    <row r="28" spans="1:10" x14ac:dyDescent="0.2">
      <c r="C28" s="3"/>
      <c r="D28" s="3"/>
      <c r="E28" s="21"/>
      <c r="F28" s="3"/>
      <c r="G28" s="5"/>
      <c r="I28" s="3"/>
      <c r="J28" s="3"/>
    </row>
    <row r="29" spans="1:10" x14ac:dyDescent="0.2">
      <c r="C29" s="3"/>
      <c r="D29" s="3"/>
      <c r="E29" s="21"/>
      <c r="F29" s="3"/>
      <c r="G29" s="5"/>
      <c r="I29" s="3"/>
      <c r="J29" s="3"/>
    </row>
    <row r="31" spans="1:10" x14ac:dyDescent="0.2">
      <c r="A31" s="3" t="s">
        <v>51</v>
      </c>
      <c r="C31" s="3"/>
      <c r="D31" s="5" t="s">
        <v>52</v>
      </c>
      <c r="E31" s="21"/>
      <c r="G31" s="5"/>
      <c r="I31" s="3" t="s">
        <v>90</v>
      </c>
      <c r="J31" s="3"/>
    </row>
    <row r="32" spans="1:10" x14ac:dyDescent="0.2">
      <c r="C32" s="3"/>
      <c r="E32" s="21"/>
      <c r="G32" s="5"/>
      <c r="I32" s="3"/>
      <c r="J32" s="3"/>
    </row>
    <row r="35" spans="1:9" x14ac:dyDescent="0.2">
      <c r="C35" s="3"/>
      <c r="E35" s="21"/>
      <c r="G35" s="5"/>
      <c r="H35" s="11"/>
      <c r="I35" s="11"/>
    </row>
    <row r="36" spans="1:9" x14ac:dyDescent="0.2">
      <c r="C36" s="3"/>
      <c r="E36" s="21"/>
      <c r="G36" s="5"/>
      <c r="H36" s="11"/>
      <c r="I36" s="11"/>
    </row>
    <row r="37" spans="1:9" ht="12.75" x14ac:dyDescent="0.2">
      <c r="A37" s="11"/>
      <c r="B37" s="11"/>
      <c r="C37" s="11"/>
      <c r="D37" s="12"/>
      <c r="E37" s="15"/>
      <c r="F37" s="12"/>
      <c r="G37" s="2"/>
      <c r="H37" s="11"/>
      <c r="I37" s="11"/>
    </row>
    <row r="38" spans="1:9" ht="12.75" x14ac:dyDescent="0.2">
      <c r="A38"/>
      <c r="B38"/>
      <c r="C38"/>
      <c r="D38"/>
      <c r="E38" s="16"/>
      <c r="F38"/>
      <c r="G38" s="2"/>
      <c r="H38"/>
    </row>
    <row r="39" spans="1:9" ht="12.75" x14ac:dyDescent="0.2">
      <c r="A39" s="11"/>
      <c r="B39" s="11"/>
      <c r="C39" s="11"/>
      <c r="D39" s="12"/>
      <c r="E39" s="15"/>
      <c r="F39" s="12"/>
      <c r="G39" s="2"/>
      <c r="H39" s="11"/>
      <c r="I39" s="11"/>
    </row>
    <row r="40" spans="1:9" ht="12.75" x14ac:dyDescent="0.2">
      <c r="A40" s="11"/>
      <c r="B40" s="11"/>
      <c r="C40" s="11"/>
      <c r="D40" s="12"/>
      <c r="E40" s="15"/>
      <c r="F40" s="12"/>
      <c r="G40" s="2"/>
      <c r="H40" s="11"/>
      <c r="I40" s="11"/>
    </row>
    <row r="41" spans="1:9" x14ac:dyDescent="0.2">
      <c r="C41" s="11"/>
      <c r="D41" s="12"/>
      <c r="E41" s="15"/>
      <c r="F41" s="12"/>
      <c r="G41" s="2"/>
      <c r="H41" s="11"/>
      <c r="I41" s="11"/>
    </row>
    <row r="42" spans="1:9" x14ac:dyDescent="0.2">
      <c r="C42" s="11"/>
      <c r="D42" s="12"/>
      <c r="E42" s="15"/>
      <c r="F42" s="12"/>
      <c r="G42" s="2"/>
      <c r="H42" s="11"/>
      <c r="I42" s="11"/>
    </row>
    <row r="43" spans="1:9" ht="12.75" x14ac:dyDescent="0.2">
      <c r="A43" s="11"/>
      <c r="B43" s="11"/>
      <c r="C43" s="11"/>
      <c r="D43" s="12"/>
      <c r="E43" s="15"/>
      <c r="F43" s="12"/>
      <c r="G43" s="2"/>
      <c r="H43" s="11"/>
      <c r="I43" s="11"/>
    </row>
    <row r="44" spans="1:9" ht="12.75" x14ac:dyDescent="0.2">
      <c r="A44" s="11"/>
      <c r="B44" s="11"/>
      <c r="C44" s="11"/>
      <c r="D44" s="12"/>
      <c r="E44" s="15"/>
      <c r="F44" s="12"/>
      <c r="G44" s="2"/>
      <c r="H44" s="11"/>
      <c r="I44" s="11"/>
    </row>
  </sheetData>
  <phoneticPr fontId="0" type="noConversion"/>
  <pageMargins left="0.78740157480314965" right="0.78740157480314965" top="0.76" bottom="0.87" header="0.51181102362204722" footer="0.51181102362204722"/>
  <pageSetup paperSize="9" scale="90" orientation="portrait" blackAndWhite="1" verticalDpi="1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pageSetup paperSize="9" orientation="portrait" verticalDpi="0" r:id="rId1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Navngivne områder</vt:lpstr>
      </vt:variant>
      <vt:variant>
        <vt:i4>1</vt:i4>
      </vt:variant>
    </vt:vector>
  </HeadingPairs>
  <TitlesOfParts>
    <vt:vector size="17" baseType="lpstr">
      <vt:lpstr>Forside</vt:lpstr>
      <vt:lpstr>Regnskab 2014</vt:lpstr>
      <vt:lpstr>Status 2014</vt:lpstr>
      <vt:lpstr>Bagside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'Regnskab 2014'!Udskriftsområde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Regnskab Esby Vamdværk 1998</dc:title>
  <dc:creator>Jette Nielsen</dc:creator>
  <cp:lastModifiedBy>Jette</cp:lastModifiedBy>
  <cp:lastPrinted>2015-03-11T19:49:09Z</cp:lastPrinted>
  <dcterms:created xsi:type="dcterms:W3CDTF">2000-01-17T19:03:47Z</dcterms:created>
  <dcterms:modified xsi:type="dcterms:W3CDTF">2015-03-25T16:51:41Z</dcterms:modified>
</cp:coreProperties>
</file>